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beban-reksi tumpuan-Mmax" sheetId="1" r:id="rId1"/>
    <sheet name="Penulangan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56" i="1" l="1"/>
  <c r="M50" i="1" l="1"/>
  <c r="K49" i="1"/>
  <c r="K47" i="1"/>
  <c r="J46" i="1"/>
  <c r="K43" i="1"/>
  <c r="H42" i="1"/>
  <c r="D43" i="1"/>
  <c r="C51" i="1" s="1"/>
  <c r="E51" i="1"/>
  <c r="D47" i="1"/>
  <c r="H38" i="1"/>
  <c r="H37" i="1"/>
  <c r="H36" i="1"/>
  <c r="G19" i="1"/>
  <c r="C29" i="1"/>
  <c r="C30" i="1" s="1"/>
  <c r="G29" i="1" l="1"/>
  <c r="H25" i="1"/>
  <c r="G30" i="1" l="1"/>
  <c r="D33" i="1"/>
</calcChain>
</file>

<file path=xl/sharedStrings.xml><?xml version="1.0" encoding="utf-8"?>
<sst xmlns="http://schemas.openxmlformats.org/spreadsheetml/2006/main" count="90" uniqueCount="71">
  <si>
    <t>SOAL :</t>
  </si>
  <si>
    <t>A</t>
  </si>
  <si>
    <t>B</t>
  </si>
  <si>
    <t>fc =</t>
  </si>
  <si>
    <t>fy =</t>
  </si>
  <si>
    <t>Mpa</t>
  </si>
  <si>
    <r>
      <rPr>
        <sz val="11"/>
        <color theme="1"/>
        <rFont val="Calibri"/>
        <family val="2"/>
      </rPr>
      <t>φ</t>
    </r>
    <r>
      <rPr>
        <sz val="11"/>
        <color theme="1"/>
        <rFont val="Calibri"/>
        <family val="2"/>
        <charset val="1"/>
      </rPr>
      <t xml:space="preserve"> =</t>
    </r>
  </si>
  <si>
    <t>d' =</t>
  </si>
  <si>
    <t>mm</t>
  </si>
  <si>
    <t>Hitung :</t>
  </si>
  <si>
    <t>1. Momen ultimite max</t>
  </si>
  <si>
    <t>2. Dimensi dan Penulangan balok</t>
  </si>
  <si>
    <t>3. Gambar penulangan</t>
  </si>
  <si>
    <t>Penyelesaian</t>
  </si>
  <si>
    <t>a.</t>
  </si>
  <si>
    <r>
      <rPr>
        <sz val="11"/>
        <color theme="1"/>
        <rFont val="Calibri"/>
        <family val="2"/>
      </rPr>
      <t>Σ</t>
    </r>
    <r>
      <rPr>
        <sz val="11"/>
        <color theme="1"/>
        <rFont val="Calibri"/>
        <family val="2"/>
        <charset val="1"/>
      </rPr>
      <t xml:space="preserve"> M B = 0</t>
    </r>
  </si>
  <si>
    <r>
      <t>Σ</t>
    </r>
    <r>
      <rPr>
        <sz val="11"/>
        <color theme="1"/>
        <rFont val="Calibri"/>
        <family val="2"/>
        <charset val="1"/>
      </rPr>
      <t xml:space="preserve"> M A = 0</t>
    </r>
  </si>
  <si>
    <t>Mu didapat =</t>
  </si>
  <si>
    <t>Kn.m</t>
  </si>
  <si>
    <r>
      <t>Mn= Mu/</t>
    </r>
    <r>
      <rPr>
        <sz val="11"/>
        <color theme="1"/>
        <rFont val="Calibri"/>
        <family val="2"/>
      </rPr>
      <t>φ</t>
    </r>
  </si>
  <si>
    <t>P1</t>
  </si>
  <si>
    <t>P2</t>
  </si>
  <si>
    <t>RA</t>
  </si>
  <si>
    <t>RB</t>
  </si>
  <si>
    <t>Data-data :</t>
  </si>
  <si>
    <t>P1 =</t>
  </si>
  <si>
    <t>P2=</t>
  </si>
  <si>
    <t>ton</t>
  </si>
  <si>
    <t>t/m'</t>
  </si>
  <si>
    <t>1. Dimensi Balok</t>
  </si>
  <si>
    <t>L =</t>
  </si>
  <si>
    <t>m</t>
  </si>
  <si>
    <t>h =</t>
  </si>
  <si>
    <t>(1/10   s.d   1/16) L</t>
  </si>
  <si>
    <t>b =</t>
  </si>
  <si>
    <t>( 1/2   s.d 2/3 ) h</t>
  </si>
  <si>
    <t>Bj Beton =</t>
  </si>
  <si>
    <t>kg/m3</t>
  </si>
  <si>
    <t>KN/m3</t>
  </si>
  <si>
    <t>berat sendiri balok =</t>
  </si>
  <si>
    <t>b x h x Bj beton</t>
  </si>
  <si>
    <t>kg/m'</t>
  </si>
  <si>
    <t>2. Pembebanan Balok ( Wu )</t>
  </si>
  <si>
    <t>Wu =</t>
  </si>
  <si>
    <t>1,2 Wd + 1,6 Wl</t>
  </si>
  <si>
    <t>Wd (sdh termasuk berat sendiri)</t>
  </si>
  <si>
    <t>Wl</t>
  </si>
  <si>
    <t>Wd=</t>
  </si>
  <si>
    <t>Wl=</t>
  </si>
  <si>
    <t>Pu1=</t>
  </si>
  <si>
    <t>Pu2=</t>
  </si>
  <si>
    <t>P1 dan P2 adalah beban mati terpusat</t>
  </si>
  <si>
    <t>1,2 P2</t>
  </si>
  <si>
    <t xml:space="preserve">1,2 P1 </t>
  </si>
  <si>
    <t>Pu1 =</t>
  </si>
  <si>
    <t>Pu2 =</t>
  </si>
  <si>
    <t>ton/m</t>
  </si>
  <si>
    <t>3. Reaksi Tumpuan</t>
  </si>
  <si>
    <t>RA . 4 -(Wu . 4 . 2) - (Pu1 . 2) - (Pu2 . 1) = 0</t>
  </si>
  <si>
    <t>RA  =</t>
  </si>
  <si>
    <t>-RB . 4 +(Wu . 4 . 2) + (Pu1. 2) + (Pu2 . 3) = 0</t>
  </si>
  <si>
    <t>RB =</t>
  </si>
  <si>
    <t xml:space="preserve">Kontrol </t>
  </si>
  <si>
    <t>=</t>
  </si>
  <si>
    <t>RA + RB       =             (Wu* L) + Pu1 + Pu2</t>
  </si>
  <si>
    <t>absensi 4</t>
  </si>
  <si>
    <t>Gambar Bidang gaya Lintang (Bidang D)</t>
  </si>
  <si>
    <t>4. Momen Maximum terjadi di Pu1</t>
  </si>
  <si>
    <t>M max =</t>
  </si>
  <si>
    <t>M max = RA . 2 -  0,5*Wu*2^2</t>
  </si>
  <si>
    <t>ton.m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</si>
</sst>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7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charset val="1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3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quotePrefix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2" fontId="0" fillId="0" borderId="0" xfId="0" applyNumberForma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6" fillId="0" borderId="0" xfId="0" applyFont="1"/>
    <xf numFmtId="164" fontId="0" fillId="0" borderId="0" xfId="1" applyNumberFormat="1" applyFont="1" applyAlignment="1">
      <alignment horizontal="center"/>
    </xf>
    <xf numFmtId="0" fontId="4" fillId="0" borderId="1" xfId="0" applyFont="1" applyBorder="1"/>
    <xf numFmtId="43" fontId="0" fillId="0" borderId="0" xfId="0" applyNumberFormat="1"/>
    <xf numFmtId="43" fontId="0" fillId="0" borderId="0" xfId="0" applyNumberFormat="1" applyAlignment="1">
      <alignment horizontal="left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5</xdr:col>
      <xdr:colOff>628650</xdr:colOff>
      <xdr:row>4</xdr:row>
      <xdr:rowOff>161925</xdr:rowOff>
    </xdr:to>
    <xdr:sp macro="" textlink="">
      <xdr:nvSpPr>
        <xdr:cNvPr id="2" name="Rectangle 1"/>
        <xdr:cNvSpPr/>
      </xdr:nvSpPr>
      <xdr:spPr>
        <a:xfrm>
          <a:off x="1238250" y="828675"/>
          <a:ext cx="2600325" cy="95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4</xdr:col>
      <xdr:colOff>0</xdr:colOff>
      <xdr:row>2</xdr:row>
      <xdr:rowOff>76200</xdr:rowOff>
    </xdr:from>
    <xdr:to>
      <xdr:col>4</xdr:col>
      <xdr:colOff>0</xdr:colOff>
      <xdr:row>4</xdr:row>
      <xdr:rowOff>57150</xdr:rowOff>
    </xdr:to>
    <xdr:cxnSp macro="">
      <xdr:nvCxnSpPr>
        <xdr:cNvPr id="4" name="Straight Arrow Connector 3"/>
        <xdr:cNvCxnSpPr/>
      </xdr:nvCxnSpPr>
      <xdr:spPr>
        <a:xfrm>
          <a:off x="2466975" y="457200"/>
          <a:ext cx="0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</xdr:row>
      <xdr:rowOff>76200</xdr:rowOff>
    </xdr:from>
    <xdr:to>
      <xdr:col>5</xdr:col>
      <xdr:colOff>0</xdr:colOff>
      <xdr:row>4</xdr:row>
      <xdr:rowOff>57150</xdr:rowOff>
    </xdr:to>
    <xdr:cxnSp macro="">
      <xdr:nvCxnSpPr>
        <xdr:cNvPr id="6" name="Straight Arrow Connector 5"/>
        <xdr:cNvCxnSpPr/>
      </xdr:nvCxnSpPr>
      <xdr:spPr>
        <a:xfrm>
          <a:off x="3076575" y="457200"/>
          <a:ext cx="0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600075</xdr:colOff>
      <xdr:row>5</xdr:row>
      <xdr:rowOff>133350</xdr:rowOff>
    </xdr:from>
    <xdr:to>
      <xdr:col>2</xdr:col>
      <xdr:colOff>0</xdr:colOff>
      <xdr:row>7</xdr:row>
      <xdr:rowOff>114300</xdr:rowOff>
    </xdr:to>
    <xdr:cxnSp macro="">
      <xdr:nvCxnSpPr>
        <xdr:cNvPr id="8" name="Straight Arrow Connector 7"/>
        <xdr:cNvCxnSpPr/>
      </xdr:nvCxnSpPr>
      <xdr:spPr>
        <a:xfrm flipV="1">
          <a:off x="1209675" y="1085850"/>
          <a:ext cx="9525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495300</xdr:colOff>
      <xdr:row>9</xdr:row>
      <xdr:rowOff>0</xdr:rowOff>
    </xdr:from>
    <xdr:to>
      <xdr:col>6</xdr:col>
      <xdr:colOff>95250</xdr:colOff>
      <xdr:row>9</xdr:row>
      <xdr:rowOff>9525</xdr:rowOff>
    </xdr:to>
    <xdr:cxnSp macro="">
      <xdr:nvCxnSpPr>
        <xdr:cNvPr id="12" name="Straight Connector 11"/>
        <xdr:cNvCxnSpPr/>
      </xdr:nvCxnSpPr>
      <xdr:spPr>
        <a:xfrm flipV="1">
          <a:off x="1104900" y="1714500"/>
          <a:ext cx="26479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600075</xdr:colOff>
      <xdr:row>8</xdr:row>
      <xdr:rowOff>28575</xdr:rowOff>
    </xdr:from>
    <xdr:to>
      <xdr:col>1</xdr:col>
      <xdr:colOff>600075</xdr:colOff>
      <xdr:row>9</xdr:row>
      <xdr:rowOff>104775</xdr:rowOff>
    </xdr:to>
    <xdr:cxnSp macro="">
      <xdr:nvCxnSpPr>
        <xdr:cNvPr id="19" name="Straight Connector 18"/>
        <xdr:cNvCxnSpPr/>
      </xdr:nvCxnSpPr>
      <xdr:spPr>
        <a:xfrm>
          <a:off x="1209675" y="1552575"/>
          <a:ext cx="0" cy="266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8</xdr:row>
      <xdr:rowOff>0</xdr:rowOff>
    </xdr:from>
    <xdr:to>
      <xdr:col>4</xdr:col>
      <xdr:colOff>0</xdr:colOff>
      <xdr:row>9</xdr:row>
      <xdr:rowOff>76200</xdr:rowOff>
    </xdr:to>
    <xdr:cxnSp macro="">
      <xdr:nvCxnSpPr>
        <xdr:cNvPr id="21" name="Straight Connector 20"/>
        <xdr:cNvCxnSpPr/>
      </xdr:nvCxnSpPr>
      <xdr:spPr>
        <a:xfrm>
          <a:off x="2466975" y="1524000"/>
          <a:ext cx="0" cy="266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8</xdr:row>
      <xdr:rowOff>0</xdr:rowOff>
    </xdr:from>
    <xdr:to>
      <xdr:col>5</xdr:col>
      <xdr:colOff>9525</xdr:colOff>
      <xdr:row>9</xdr:row>
      <xdr:rowOff>76200</xdr:rowOff>
    </xdr:to>
    <xdr:cxnSp macro="">
      <xdr:nvCxnSpPr>
        <xdr:cNvPr id="23" name="Straight Connector 22"/>
        <xdr:cNvCxnSpPr/>
      </xdr:nvCxnSpPr>
      <xdr:spPr>
        <a:xfrm>
          <a:off x="3086100" y="1524000"/>
          <a:ext cx="0" cy="266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9</xdr:row>
      <xdr:rowOff>76200</xdr:rowOff>
    </xdr:to>
    <xdr:cxnSp macro="">
      <xdr:nvCxnSpPr>
        <xdr:cNvPr id="25" name="Straight Connector 24"/>
        <xdr:cNvCxnSpPr/>
      </xdr:nvCxnSpPr>
      <xdr:spPr>
        <a:xfrm>
          <a:off x="3657600" y="1524000"/>
          <a:ext cx="0" cy="266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35</xdr:row>
      <xdr:rowOff>95250</xdr:rowOff>
    </xdr:from>
    <xdr:to>
      <xdr:col>5</xdr:col>
      <xdr:colOff>533400</xdr:colOff>
      <xdr:row>35</xdr:row>
      <xdr:rowOff>104775</xdr:rowOff>
    </xdr:to>
    <xdr:cxnSp macro="">
      <xdr:nvCxnSpPr>
        <xdr:cNvPr id="5" name="Straight Arrow Connector 4"/>
        <xdr:cNvCxnSpPr/>
      </xdr:nvCxnSpPr>
      <xdr:spPr>
        <a:xfrm flipV="1">
          <a:off x="3133725" y="6762750"/>
          <a:ext cx="5238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36</xdr:row>
      <xdr:rowOff>104775</xdr:rowOff>
    </xdr:from>
    <xdr:to>
      <xdr:col>5</xdr:col>
      <xdr:colOff>523875</xdr:colOff>
      <xdr:row>36</xdr:row>
      <xdr:rowOff>114300</xdr:rowOff>
    </xdr:to>
    <xdr:cxnSp macro="">
      <xdr:nvCxnSpPr>
        <xdr:cNvPr id="14" name="Straight Arrow Connector 13"/>
        <xdr:cNvCxnSpPr/>
      </xdr:nvCxnSpPr>
      <xdr:spPr>
        <a:xfrm flipV="1">
          <a:off x="3124200" y="6962775"/>
          <a:ext cx="5238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</xdr:colOff>
      <xdr:row>37</xdr:row>
      <xdr:rowOff>123825</xdr:rowOff>
    </xdr:from>
    <xdr:to>
      <xdr:col>5</xdr:col>
      <xdr:colOff>552450</xdr:colOff>
      <xdr:row>37</xdr:row>
      <xdr:rowOff>133350</xdr:rowOff>
    </xdr:to>
    <xdr:cxnSp macro="">
      <xdr:nvCxnSpPr>
        <xdr:cNvPr id="15" name="Straight Arrow Connector 14"/>
        <xdr:cNvCxnSpPr/>
      </xdr:nvCxnSpPr>
      <xdr:spPr>
        <a:xfrm flipV="1">
          <a:off x="3152775" y="7172325"/>
          <a:ext cx="5238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5</xdr:row>
      <xdr:rowOff>123825</xdr:rowOff>
    </xdr:from>
    <xdr:to>
      <xdr:col>5</xdr:col>
      <xdr:colOff>647700</xdr:colOff>
      <xdr:row>7</xdr:row>
      <xdr:rowOff>104775</xdr:rowOff>
    </xdr:to>
    <xdr:cxnSp macro="">
      <xdr:nvCxnSpPr>
        <xdr:cNvPr id="16" name="Straight Arrow Connector 15"/>
        <xdr:cNvCxnSpPr/>
      </xdr:nvCxnSpPr>
      <xdr:spPr>
        <a:xfrm flipV="1">
          <a:off x="3762375" y="1076325"/>
          <a:ext cx="9525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41</xdr:row>
      <xdr:rowOff>133350</xdr:rowOff>
    </xdr:from>
    <xdr:to>
      <xdr:col>10</xdr:col>
      <xdr:colOff>9525</xdr:colOff>
      <xdr:row>42</xdr:row>
      <xdr:rowOff>123825</xdr:rowOff>
    </xdr:to>
    <xdr:cxnSp macro="">
      <xdr:nvCxnSpPr>
        <xdr:cNvPr id="13" name="Straight Connector 12"/>
        <xdr:cNvCxnSpPr/>
      </xdr:nvCxnSpPr>
      <xdr:spPr>
        <a:xfrm>
          <a:off x="5086350" y="7943850"/>
          <a:ext cx="1228725" cy="180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45</xdr:row>
      <xdr:rowOff>38100</xdr:rowOff>
    </xdr:from>
    <xdr:to>
      <xdr:col>11</xdr:col>
      <xdr:colOff>9525</xdr:colOff>
      <xdr:row>46</xdr:row>
      <xdr:rowOff>28575</xdr:rowOff>
    </xdr:to>
    <xdr:cxnSp macro="">
      <xdr:nvCxnSpPr>
        <xdr:cNvPr id="27" name="Straight Connector 26"/>
        <xdr:cNvCxnSpPr/>
      </xdr:nvCxnSpPr>
      <xdr:spPr>
        <a:xfrm>
          <a:off x="6315075" y="8610600"/>
          <a:ext cx="609600" cy="180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48</xdr:row>
      <xdr:rowOff>0</xdr:rowOff>
    </xdr:from>
    <xdr:to>
      <xdr:col>12</xdr:col>
      <xdr:colOff>0</xdr:colOff>
      <xdr:row>48</xdr:row>
      <xdr:rowOff>180975</xdr:rowOff>
    </xdr:to>
    <xdr:cxnSp macro="">
      <xdr:nvCxnSpPr>
        <xdr:cNvPr id="33" name="Straight Connector 32"/>
        <xdr:cNvCxnSpPr/>
      </xdr:nvCxnSpPr>
      <xdr:spPr>
        <a:xfrm>
          <a:off x="6915150" y="9144000"/>
          <a:ext cx="609600" cy="180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600075</xdr:colOff>
      <xdr:row>43</xdr:row>
      <xdr:rowOff>180975</xdr:rowOff>
    </xdr:from>
    <xdr:to>
      <xdr:col>12</xdr:col>
      <xdr:colOff>0</xdr:colOff>
      <xdr:row>49</xdr:row>
      <xdr:rowOff>19050</xdr:rowOff>
    </xdr:to>
    <xdr:cxnSp macro="">
      <xdr:nvCxnSpPr>
        <xdr:cNvPr id="35" name="Straight Connector 34"/>
        <xdr:cNvCxnSpPr/>
      </xdr:nvCxnSpPr>
      <xdr:spPr>
        <a:xfrm>
          <a:off x="7515225" y="8372475"/>
          <a:ext cx="9525" cy="9810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41</xdr:row>
      <xdr:rowOff>152400</xdr:rowOff>
    </xdr:from>
    <xdr:to>
      <xdr:col>8</xdr:col>
      <xdr:colOff>9525</xdr:colOff>
      <xdr:row>43</xdr:row>
      <xdr:rowOff>180975</xdr:rowOff>
    </xdr:to>
    <xdr:cxnSp macro="">
      <xdr:nvCxnSpPr>
        <xdr:cNvPr id="7" name="Straight Arrow Connector 6"/>
        <xdr:cNvCxnSpPr/>
      </xdr:nvCxnSpPr>
      <xdr:spPr>
        <a:xfrm flipV="1">
          <a:off x="5086350" y="7962900"/>
          <a:ext cx="9525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42</xdr:row>
      <xdr:rowOff>114300</xdr:rowOff>
    </xdr:from>
    <xdr:to>
      <xdr:col>10</xdr:col>
      <xdr:colOff>19050</xdr:colOff>
      <xdr:row>45</xdr:row>
      <xdr:rowOff>28575</xdr:rowOff>
    </xdr:to>
    <xdr:cxnSp macro="">
      <xdr:nvCxnSpPr>
        <xdr:cNvPr id="11" name="Straight Arrow Connector 10"/>
        <xdr:cNvCxnSpPr/>
      </xdr:nvCxnSpPr>
      <xdr:spPr>
        <a:xfrm>
          <a:off x="6315075" y="8115300"/>
          <a:ext cx="9525" cy="4857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46</xdr:row>
      <xdr:rowOff>19050</xdr:rowOff>
    </xdr:from>
    <xdr:to>
      <xdr:col>11</xdr:col>
      <xdr:colOff>9525</xdr:colOff>
      <xdr:row>48</xdr:row>
      <xdr:rowOff>0</xdr:rowOff>
    </xdr:to>
    <xdr:cxnSp macro="">
      <xdr:nvCxnSpPr>
        <xdr:cNvPr id="18" name="Straight Arrow Connector 17"/>
        <xdr:cNvCxnSpPr/>
      </xdr:nvCxnSpPr>
      <xdr:spPr>
        <a:xfrm flipH="1">
          <a:off x="6915150" y="8782050"/>
          <a:ext cx="9525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56"/>
  <sheetViews>
    <sheetView tabSelected="1" workbookViewId="0">
      <selection activeCell="E57" sqref="E57"/>
    </sheetView>
  </sheetViews>
  <sheetFormatPr defaultRowHeight="15" x14ac:dyDescent="0.25"/>
  <cols>
    <col min="3" max="3" width="9.85546875" customWidth="1"/>
    <col min="4" max="4" width="10.85546875" customWidth="1"/>
    <col min="6" max="6" width="9.85546875" customWidth="1"/>
  </cols>
  <sheetData>
    <row r="2" spans="2:7" x14ac:dyDescent="0.25">
      <c r="B2" s="8" t="s">
        <v>0</v>
      </c>
      <c r="D2" s="5" t="s">
        <v>20</v>
      </c>
      <c r="E2" s="5" t="s">
        <v>21</v>
      </c>
    </row>
    <row r="3" spans="2:7" x14ac:dyDescent="0.25">
      <c r="G3" t="s">
        <v>45</v>
      </c>
    </row>
    <row r="4" spans="2:7" x14ac:dyDescent="0.25">
      <c r="G4" t="s">
        <v>46</v>
      </c>
    </row>
    <row r="5" spans="2:7" x14ac:dyDescent="0.25">
      <c r="B5" s="5" t="s">
        <v>1</v>
      </c>
      <c r="C5" s="1"/>
      <c r="D5" s="1"/>
      <c r="E5" s="1"/>
      <c r="F5" s="1"/>
      <c r="G5" t="s">
        <v>2</v>
      </c>
    </row>
    <row r="7" spans="2:7" x14ac:dyDescent="0.25">
      <c r="B7" s="5" t="s">
        <v>22</v>
      </c>
      <c r="G7" t="s">
        <v>23</v>
      </c>
    </row>
    <row r="9" spans="2:7" x14ac:dyDescent="0.25">
      <c r="C9">
        <v>2</v>
      </c>
      <c r="E9" s="4">
        <v>1</v>
      </c>
      <c r="F9" s="4">
        <v>1</v>
      </c>
    </row>
    <row r="11" spans="2:7" x14ac:dyDescent="0.25">
      <c r="B11" t="s">
        <v>24</v>
      </c>
    </row>
    <row r="12" spans="2:7" x14ac:dyDescent="0.25">
      <c r="B12" t="s">
        <v>30</v>
      </c>
      <c r="C12">
        <v>4</v>
      </c>
      <c r="D12" t="s">
        <v>31</v>
      </c>
    </row>
    <row r="13" spans="2:7" x14ac:dyDescent="0.25">
      <c r="B13" t="s">
        <v>25</v>
      </c>
      <c r="C13">
        <v>3</v>
      </c>
      <c r="D13" t="s">
        <v>27</v>
      </c>
      <c r="F13" t="s">
        <v>51</v>
      </c>
    </row>
    <row r="14" spans="2:7" x14ac:dyDescent="0.25">
      <c r="B14" t="s">
        <v>26</v>
      </c>
      <c r="C14">
        <v>4</v>
      </c>
      <c r="D14" t="s">
        <v>27</v>
      </c>
      <c r="E14" t="s">
        <v>65</v>
      </c>
    </row>
    <row r="15" spans="2:7" x14ac:dyDescent="0.25">
      <c r="B15" t="s">
        <v>47</v>
      </c>
      <c r="C15">
        <v>2</v>
      </c>
      <c r="D15" t="s">
        <v>28</v>
      </c>
    </row>
    <row r="16" spans="2:7" x14ac:dyDescent="0.25">
      <c r="B16" t="s">
        <v>48</v>
      </c>
      <c r="C16">
        <v>1</v>
      </c>
      <c r="D16" t="s">
        <v>28</v>
      </c>
    </row>
    <row r="17" spans="2:9" x14ac:dyDescent="0.25">
      <c r="B17" t="s">
        <v>3</v>
      </c>
      <c r="C17">
        <v>35</v>
      </c>
      <c r="D17" t="s">
        <v>5</v>
      </c>
    </row>
    <row r="18" spans="2:9" x14ac:dyDescent="0.25">
      <c r="B18" t="s">
        <v>4</v>
      </c>
      <c r="C18">
        <v>250</v>
      </c>
      <c r="D18" t="s">
        <v>5</v>
      </c>
      <c r="F18" t="s">
        <v>36</v>
      </c>
      <c r="G18" s="4">
        <v>2400</v>
      </c>
      <c r="H18" t="s">
        <v>37</v>
      </c>
    </row>
    <row r="19" spans="2:9" x14ac:dyDescent="0.25">
      <c r="B19" s="2" t="s">
        <v>6</v>
      </c>
      <c r="C19">
        <v>0.8</v>
      </c>
      <c r="G19" s="4">
        <f>G18/100</f>
        <v>24</v>
      </c>
      <c r="H19" t="s">
        <v>38</v>
      </c>
    </row>
    <row r="20" spans="2:9" x14ac:dyDescent="0.25">
      <c r="B20" t="s">
        <v>7</v>
      </c>
      <c r="C20">
        <v>50</v>
      </c>
      <c r="D20" t="s">
        <v>8</v>
      </c>
    </row>
    <row r="22" spans="2:9" x14ac:dyDescent="0.25">
      <c r="B22" s="7" t="s">
        <v>9</v>
      </c>
      <c r="C22" t="s">
        <v>10</v>
      </c>
      <c r="F22" t="s">
        <v>17</v>
      </c>
      <c r="H22">
        <v>9.9499999999999993</v>
      </c>
      <c r="I22" t="s">
        <v>18</v>
      </c>
    </row>
    <row r="23" spans="2:9" x14ac:dyDescent="0.25">
      <c r="C23" s="3" t="s">
        <v>11</v>
      </c>
    </row>
    <row r="24" spans="2:9" x14ac:dyDescent="0.25">
      <c r="C24" s="3" t="s">
        <v>12</v>
      </c>
      <c r="H24" t="s">
        <v>19</v>
      </c>
    </row>
    <row r="25" spans="2:9" x14ac:dyDescent="0.25">
      <c r="H25">
        <f>H22/C19</f>
        <v>12.437499999999998</v>
      </c>
      <c r="I25" t="s">
        <v>18</v>
      </c>
    </row>
    <row r="26" spans="2:9" x14ac:dyDescent="0.25">
      <c r="B26" s="7" t="s">
        <v>13</v>
      </c>
    </row>
    <row r="27" spans="2:9" x14ac:dyDescent="0.25">
      <c r="B27" s="7" t="s">
        <v>29</v>
      </c>
    </row>
    <row r="28" spans="2:9" x14ac:dyDescent="0.25">
      <c r="B28" s="9" t="s">
        <v>32</v>
      </c>
      <c r="C28" t="s">
        <v>33</v>
      </c>
      <c r="F28" s="4" t="s">
        <v>34</v>
      </c>
      <c r="G28" t="s">
        <v>35</v>
      </c>
    </row>
    <row r="29" spans="2:9" x14ac:dyDescent="0.25">
      <c r="B29" s="9" t="s">
        <v>32</v>
      </c>
      <c r="C29" s="4">
        <f>0.1*C12</f>
        <v>0.4</v>
      </c>
      <c r="D29" t="s">
        <v>31</v>
      </c>
      <c r="F29" s="4" t="s">
        <v>34</v>
      </c>
      <c r="G29" s="4">
        <f>0.5*C29</f>
        <v>0.2</v>
      </c>
      <c r="H29" t="s">
        <v>31</v>
      </c>
    </row>
    <row r="30" spans="2:9" x14ac:dyDescent="0.25">
      <c r="B30" s="9" t="s">
        <v>32</v>
      </c>
      <c r="C30" s="4">
        <f>C29*1000</f>
        <v>400</v>
      </c>
      <c r="D30" t="s">
        <v>8</v>
      </c>
      <c r="F30" s="4" t="s">
        <v>34</v>
      </c>
      <c r="G30" s="4">
        <f>G29*1000</f>
        <v>200</v>
      </c>
      <c r="H30" t="s">
        <v>8</v>
      </c>
    </row>
    <row r="31" spans="2:9" x14ac:dyDescent="0.25">
      <c r="B31" s="7"/>
    </row>
    <row r="32" spans="2:9" x14ac:dyDescent="0.25">
      <c r="B32" s="10" t="s">
        <v>39</v>
      </c>
      <c r="D32" t="s">
        <v>40</v>
      </c>
    </row>
    <row r="33" spans="2:13" x14ac:dyDescent="0.25">
      <c r="B33" s="7"/>
      <c r="D33">
        <f>G29*C29*G18</f>
        <v>192.00000000000003</v>
      </c>
      <c r="E33" t="s">
        <v>41</v>
      </c>
    </row>
    <row r="34" spans="2:13" x14ac:dyDescent="0.25">
      <c r="B34" s="7"/>
    </row>
    <row r="35" spans="2:13" x14ac:dyDescent="0.25">
      <c r="B35" s="7" t="s">
        <v>42</v>
      </c>
    </row>
    <row r="36" spans="2:13" x14ac:dyDescent="0.25">
      <c r="B36" s="7"/>
      <c r="C36" t="s">
        <v>43</v>
      </c>
      <c r="D36" t="s">
        <v>44</v>
      </c>
      <c r="G36" t="s">
        <v>43</v>
      </c>
      <c r="H36" s="11">
        <f>1.2*C15+1.6*C16</f>
        <v>4</v>
      </c>
      <c r="I36" t="s">
        <v>56</v>
      </c>
    </row>
    <row r="37" spans="2:13" x14ac:dyDescent="0.25">
      <c r="B37" s="7"/>
      <c r="C37" t="s">
        <v>49</v>
      </c>
      <c r="D37" t="s">
        <v>53</v>
      </c>
      <c r="G37" t="s">
        <v>54</v>
      </c>
      <c r="H37" s="11">
        <f>1.2*C13</f>
        <v>3.5999999999999996</v>
      </c>
      <c r="I37" t="s">
        <v>27</v>
      </c>
    </row>
    <row r="38" spans="2:13" x14ac:dyDescent="0.25">
      <c r="B38" s="7"/>
      <c r="C38" t="s">
        <v>50</v>
      </c>
      <c r="D38" t="s">
        <v>52</v>
      </c>
      <c r="G38" t="s">
        <v>55</v>
      </c>
      <c r="H38" s="11">
        <f>1.2*C14</f>
        <v>4.8</v>
      </c>
      <c r="I38" t="s">
        <v>27</v>
      </c>
    </row>
    <row r="39" spans="2:13" x14ac:dyDescent="0.25">
      <c r="B39" s="7"/>
    </row>
    <row r="40" spans="2:13" x14ac:dyDescent="0.25">
      <c r="B40" s="7" t="s">
        <v>57</v>
      </c>
      <c r="I40" t="s">
        <v>66</v>
      </c>
    </row>
    <row r="41" spans="2:13" x14ac:dyDescent="0.25">
      <c r="B41" s="4" t="s">
        <v>14</v>
      </c>
      <c r="C41" s="2" t="s">
        <v>15</v>
      </c>
    </row>
    <row r="42" spans="2:13" x14ac:dyDescent="0.25">
      <c r="C42" t="s">
        <v>58</v>
      </c>
      <c r="H42" s="6">
        <f>D43</f>
        <v>11</v>
      </c>
    </row>
    <row r="43" spans="2:13" x14ac:dyDescent="0.25">
      <c r="C43" t="s">
        <v>59</v>
      </c>
      <c r="D43" s="6">
        <f>(H36*C12*0.5*C12+H37*(E9+F9)+H38*F9)/C12</f>
        <v>11</v>
      </c>
      <c r="E43" t="s">
        <v>27</v>
      </c>
      <c r="K43" s="14">
        <f>D43-H36*C9</f>
        <v>3</v>
      </c>
    </row>
    <row r="44" spans="2:13" x14ac:dyDescent="0.25">
      <c r="H44" s="4" t="s">
        <v>1</v>
      </c>
      <c r="I44" s="1"/>
      <c r="J44" s="1"/>
      <c r="K44" s="1"/>
      <c r="L44" s="1"/>
      <c r="M44" s="4" t="s">
        <v>2</v>
      </c>
    </row>
    <row r="45" spans="2:13" x14ac:dyDescent="0.25">
      <c r="C45" s="2" t="s">
        <v>16</v>
      </c>
    </row>
    <row r="46" spans="2:13" x14ac:dyDescent="0.25">
      <c r="C46" s="3" t="s">
        <v>60</v>
      </c>
      <c r="J46" s="13">
        <f>K43-H37</f>
        <v>-0.59999999999999964</v>
      </c>
    </row>
    <row r="47" spans="2:13" x14ac:dyDescent="0.25">
      <c r="C47" t="s">
        <v>61</v>
      </c>
      <c r="D47" s="6">
        <f>(H36*C12*0.5*C12+H37*C9+H38*(C9+E9))/C12</f>
        <v>13.4</v>
      </c>
      <c r="E47" t="s">
        <v>27</v>
      </c>
      <c r="K47" s="13">
        <f>J46-H36*E9</f>
        <v>-4.5999999999999996</v>
      </c>
    </row>
    <row r="49" spans="2:13" x14ac:dyDescent="0.25">
      <c r="C49" s="12" t="s">
        <v>62</v>
      </c>
      <c r="K49" s="13">
        <f>K47-H38</f>
        <v>-9.3999999999999986</v>
      </c>
    </row>
    <row r="50" spans="2:13" x14ac:dyDescent="0.25">
      <c r="C50" t="s">
        <v>64</v>
      </c>
      <c r="M50" s="13">
        <f>K49-H36*F9</f>
        <v>-13.399999999999999</v>
      </c>
    </row>
    <row r="51" spans="2:13" x14ac:dyDescent="0.25">
      <c r="C51" s="6">
        <f>D43+D47</f>
        <v>24.4</v>
      </c>
      <c r="D51" s="4" t="s">
        <v>63</v>
      </c>
      <c r="E51" s="13">
        <f>H36*C12+H37+H38</f>
        <v>24.400000000000002</v>
      </c>
    </row>
    <row r="53" spans="2:13" x14ac:dyDescent="0.25">
      <c r="B53" s="7" t="s">
        <v>67</v>
      </c>
    </row>
    <row r="54" spans="2:13" x14ac:dyDescent="0.25">
      <c r="C54" t="s">
        <v>69</v>
      </c>
    </row>
    <row r="56" spans="2:13" x14ac:dyDescent="0.25">
      <c r="C56" t="s">
        <v>68</v>
      </c>
      <c r="D56" s="13">
        <f>D43*C9-0.5*H36*C9^2</f>
        <v>14</v>
      </c>
      <c r="E56" t="s">
        <v>70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beban-reksi tumpuan-Mmax</vt:lpstr>
      <vt:lpstr>Penulangan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dcterms:created xsi:type="dcterms:W3CDTF">2017-06-08T09:56:10Z</dcterms:created>
  <dcterms:modified xsi:type="dcterms:W3CDTF">2019-04-23T08:15:44Z</dcterms:modified>
</cp:coreProperties>
</file>